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Cálculo" sheetId="1" r:id="rId1"/>
    <sheet name="Datos dosimétricos" sheetId="2" r:id="rId2"/>
  </sheets>
  <definedNames>
    <definedName name="_xlnm.Print_Area" localSheetId="0">'Cálculo'!$A$1:$M$55</definedName>
  </definedNames>
  <calcPr fullCalcOnLoad="1"/>
</workbook>
</file>

<file path=xl/sharedStrings.xml><?xml version="1.0" encoding="utf-8"?>
<sst xmlns="http://schemas.openxmlformats.org/spreadsheetml/2006/main" count="289" uniqueCount="67">
  <si>
    <t>Unidad de tratamiento:</t>
  </si>
  <si>
    <t>Aplicador utilizado:</t>
  </si>
  <si>
    <t>TKRA de la fuente:</t>
  </si>
  <si>
    <t>DATOS DEL PACIENTE:</t>
  </si>
  <si>
    <t>Apellidos y nombre:</t>
  </si>
  <si>
    <t>Nº historia:</t>
  </si>
  <si>
    <t>DATOS DE LA PRESCRIPCIÓN DEL TRATAMIENTO:</t>
  </si>
  <si>
    <t>Tipo de aplicación:</t>
  </si>
  <si>
    <t>Localización:</t>
  </si>
  <si>
    <t>Dosis total:</t>
  </si>
  <si>
    <t>Nº sesiones:</t>
  </si>
  <si>
    <t>Diagnóstico:</t>
  </si>
  <si>
    <t>DATOS DEL EQUIPO DE TRATAMIENTO:</t>
  </si>
  <si>
    <t>cGy/(hU)</t>
  </si>
  <si>
    <t>cGy/h</t>
  </si>
  <si>
    <t>Tasa dosis a 0,3 cm profundidad:</t>
  </si>
  <si>
    <t>APLICACIÓN DEL TRATAMIENTO:</t>
  </si>
  <si>
    <t>cGy</t>
  </si>
  <si>
    <t>Dosis/sesión:</t>
  </si>
  <si>
    <t>cm</t>
  </si>
  <si>
    <t>Profundidad de prescripción de dosis:</t>
  </si>
  <si>
    <t>El aplicador, provisto del protector de plástico, debe aplicarse con toda su superficie en contacto total con la lesión, sin dejar huecos de aire en medio.</t>
  </si>
  <si>
    <t>Aplicador Valencia 2 cm diámetro (VH2):</t>
  </si>
  <si>
    <t>Canal utilizado:</t>
  </si>
  <si>
    <t>Tubo de transferencia:</t>
  </si>
  <si>
    <t>Tiempo de tratamiento:</t>
  </si>
  <si>
    <t>Dosimetrista:</t>
  </si>
  <si>
    <t>Radioterapeuta:</t>
  </si>
  <si>
    <t>Radiofísico:</t>
  </si>
  <si>
    <t>Aplicador Valencia 3 cm diámetro (VH3):</t>
  </si>
  <si>
    <t>Aplicador VH2</t>
  </si>
  <si>
    <t>Aplicador VH3</t>
  </si>
  <si>
    <t>Profundidad (cm):</t>
  </si>
  <si>
    <t>Profundidad:</t>
  </si>
  <si>
    <t>%</t>
  </si>
  <si>
    <t>¿Quiere saber la dosis absorbida a otra profundidad adicional?</t>
  </si>
  <si>
    <t>Tasa de dosis en la profundidad de prescripción:</t>
  </si>
  <si>
    <t>Posición de la fuente:</t>
  </si>
  <si>
    <t>mm</t>
  </si>
  <si>
    <t>(en fecha de calibración de la fuente)</t>
  </si>
  <si>
    <t>cGy (dosis total en superficie)</t>
  </si>
  <si>
    <t>Dosis absorbida en superficie (profundidad 0,05 cm):</t>
  </si>
  <si>
    <r>
      <t>U</t>
    </r>
    <r>
      <rPr>
        <i/>
        <sz val="10"/>
        <rFont val="Symbol"/>
        <family val="1"/>
      </rPr>
      <t xml:space="preserve"> (m</t>
    </r>
    <r>
      <rPr>
        <i/>
        <sz val="10"/>
        <rFont val="Arial"/>
        <family val="2"/>
      </rPr>
      <t>Gy/h @ 1 m), a fecha de calibración</t>
    </r>
  </si>
  <si>
    <t>Las lesiones que se pueden tratar con los aplicadores "Valencia" deben poseer una superficie suave, con un tamaño máximo de 25 mm de diámetro.</t>
  </si>
  <si>
    <t>¡IMPORTANTE!: RECUERDE ACTUALIZAR LA TKRA SIEMPRE QUE SE PROCEDA A UN REEMPLAZO DE LA FUENTE</t>
  </si>
  <si>
    <t>Dosis total (a esta profundidad):</t>
  </si>
  <si>
    <t>microSelectron HDR Digital (fuente de Ir-192 mHDR v2)</t>
  </si>
  <si>
    <t>Ginecológico nº 3 para aplicadores rígidos (ref. 111.001)</t>
  </si>
  <si>
    <t>s</t>
  </si>
  <si>
    <t>Cálculo dosimétrico de tratamientos de Braquiterapia de Alta Tasa de Dosis, realizados con microSelectron y el aplicador Valencia (Nucletron)</t>
  </si>
  <si>
    <t>Aplicadores Valencia. Tasa de Dosis a 3 mm de profundidad en el eje central, por unidad de TKRA:</t>
  </si>
  <si>
    <t>Aplicadores Valencia. Tasa de dosis relativa en el eje central (100% definido a 3 mm de profundidad):</t>
  </si>
  <si>
    <t>(Datos extraídos de www.uv.es/braphyqs/index2.htm)</t>
  </si>
  <si>
    <t>(Datos extraídos de www.uv.es/braphyqs/index2.htm. Véase también el artículo Med. Phys. 35 (2), February 2008)</t>
  </si>
  <si>
    <t>Fecha y hora de calibración:</t>
  </si>
  <si>
    <t>Fecha y hora de la 1ª sesión:</t>
  </si>
  <si>
    <t>Fecha y hora de la 2ª sesión:</t>
  </si>
  <si>
    <t>Fecha y hora de la 3ª sesión:</t>
  </si>
  <si>
    <t>Fecha y hora de la 4ª sesión:</t>
  </si>
  <si>
    <t>Fecha y hora de la 5ª sesión:</t>
  </si>
  <si>
    <t>Fecha y hora de la 6ª sesión:</t>
  </si>
  <si>
    <t>Fecha y hora de la 7ª sesión:</t>
  </si>
  <si>
    <t>Fecha y hora de la 8ª sesión:</t>
  </si>
  <si>
    <t>Fecha y hora de la 9ª sesión:</t>
  </si>
  <si>
    <t>Fecha y hora de la 10ª sesión:</t>
  </si>
  <si>
    <t>cGy/h (a día y hora de calibración de la fuente)</t>
  </si>
  <si>
    <t>cGy/h (a día y hora de la 1ª sesión)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</si>
</sst>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0.0"/>
    <numFmt numFmtId="166" formatCode="0.0000"/>
    <numFmt numFmtId="167" formatCode="[$-C0A]dddd\,\ dd&quot; de &quot;mmmm&quot; de &quot;yyyy"/>
    <numFmt numFmtId="168" formatCode="[$-C0A]d\ &quot;de&quot;\ mmmm\ &quot;de&quot;\ yyyy;@"/>
    <numFmt numFmtId="169" formatCode="d\-m"/>
    <numFmt numFmtId="170" formatCode="d\ &quot;de&quot;\ mmmm\ &quot;de&quot;\ yyyy"/>
    <numFmt numFmtId="171" formatCode="d\-m\-yy\ h:mm;@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Symbol"/>
      <family val="1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 quotePrefix="1">
      <alignment horizontal="right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/>
    </xf>
    <xf numFmtId="0" fontId="0" fillId="24" borderId="0" xfId="0" applyFill="1" applyAlignment="1" quotePrefix="1">
      <alignment horizontal="left"/>
    </xf>
    <xf numFmtId="0" fontId="3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4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15" fontId="0" fillId="24" borderId="0" xfId="0" applyNumberFormat="1" applyFill="1" applyBorder="1" applyAlignment="1" applyProtection="1">
      <alignment horizontal="center"/>
      <protection locked="0"/>
    </xf>
    <xf numFmtId="0" fontId="3" fillId="24" borderId="0" xfId="0" applyFont="1" applyFill="1" applyAlignment="1">
      <alignment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7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3" fillId="24" borderId="0" xfId="0" applyFont="1" applyFill="1" applyAlignment="1" quotePrefix="1">
      <alignment horizontal="left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horizontal="center" wrapText="1"/>
    </xf>
    <xf numFmtId="0" fontId="0" fillId="24" borderId="0" xfId="0" applyFill="1" applyAlignment="1" quotePrefix="1">
      <alignment horizontal="center"/>
    </xf>
    <xf numFmtId="165" fontId="0" fillId="24" borderId="0" xfId="0" applyNumberFormat="1" applyFill="1" applyBorder="1" applyAlignment="1">
      <alignment horizontal="center"/>
    </xf>
    <xf numFmtId="0" fontId="11" fillId="24" borderId="0" xfId="0" applyFont="1" applyFill="1" applyAlignment="1">
      <alignment horizontal="right"/>
    </xf>
    <xf numFmtId="0" fontId="11" fillId="24" borderId="0" xfId="0" applyFont="1" applyFill="1" applyAlignment="1">
      <alignment horizontal="left"/>
    </xf>
    <xf numFmtId="0" fontId="12" fillId="24" borderId="0" xfId="0" applyFont="1" applyFill="1" applyAlignment="1">
      <alignment/>
    </xf>
    <xf numFmtId="166" fontId="13" fillId="24" borderId="0" xfId="0" applyNumberFormat="1" applyFont="1" applyFill="1" applyBorder="1" applyAlignment="1">
      <alignment horizontal="right"/>
    </xf>
    <xf numFmtId="165" fontId="13" fillId="24" borderId="0" xfId="0" applyNumberFormat="1" applyFont="1" applyFill="1" applyBorder="1" applyAlignment="1">
      <alignment horizontal="right"/>
    </xf>
    <xf numFmtId="165" fontId="13" fillId="24" borderId="0" xfId="0" applyNumberFormat="1" applyFont="1" applyFill="1" applyAlignment="1">
      <alignment horizontal="right"/>
    </xf>
    <xf numFmtId="165" fontId="13" fillId="24" borderId="11" xfId="0" applyNumberFormat="1" applyFont="1" applyFill="1" applyBorder="1" applyAlignment="1" applyProtection="1">
      <alignment horizontal="center"/>
      <protection/>
    </xf>
    <xf numFmtId="170" fontId="3" fillId="24" borderId="0" xfId="0" applyNumberFormat="1" applyFont="1" applyFill="1" applyAlignment="1">
      <alignment horizontal="left"/>
    </xf>
    <xf numFmtId="170" fontId="0" fillId="24" borderId="0" xfId="0" applyNumberFormat="1" applyFill="1" applyAlignment="1">
      <alignment/>
    </xf>
    <xf numFmtId="0" fontId="0" fillId="24" borderId="0" xfId="0" applyFont="1" applyFill="1" applyAlignment="1" quotePrefix="1">
      <alignment horizontal="left"/>
    </xf>
    <xf numFmtId="165" fontId="14" fillId="24" borderId="0" xfId="0" applyNumberFormat="1" applyFont="1" applyFill="1" applyBorder="1" applyAlignment="1">
      <alignment horizontal="right"/>
    </xf>
    <xf numFmtId="0" fontId="1" fillId="24" borderId="0" xfId="0" applyFont="1" applyFill="1" applyAlignment="1">
      <alignment horizontal="justify" vertical="top"/>
    </xf>
    <xf numFmtId="0" fontId="0" fillId="24" borderId="0" xfId="0" applyFill="1" applyAlignment="1">
      <alignment horizontal="justify" vertical="top"/>
    </xf>
    <xf numFmtId="165" fontId="0" fillId="4" borderId="12" xfId="0" applyNumberFormat="1" applyFill="1" applyBorder="1" applyAlignment="1" applyProtection="1">
      <alignment horizontal="center"/>
      <protection locked="0"/>
    </xf>
    <xf numFmtId="171" fontId="0" fillId="0" borderId="0" xfId="0" applyNumberFormat="1" applyBorder="1" applyAlignment="1">
      <alignment/>
    </xf>
    <xf numFmtId="171" fontId="0" fillId="4" borderId="10" xfId="0" applyNumberFormat="1" applyFill="1" applyBorder="1" applyAlignment="1" applyProtection="1">
      <alignment horizontal="center" wrapText="1"/>
      <protection locked="0"/>
    </xf>
    <xf numFmtId="171" fontId="0" fillId="4" borderId="10" xfId="0" applyNumberFormat="1" applyFill="1" applyBorder="1" applyAlignment="1" applyProtection="1">
      <alignment horizontal="center"/>
      <protection locked="0"/>
    </xf>
    <xf numFmtId="0" fontId="32" fillId="24" borderId="0" xfId="0" applyFont="1" applyFill="1" applyAlignment="1">
      <alignment/>
    </xf>
    <xf numFmtId="0" fontId="32" fillId="24" borderId="0" xfId="0" applyFont="1" applyFill="1" applyAlignment="1" quotePrefix="1">
      <alignment horizontal="left"/>
    </xf>
    <xf numFmtId="0" fontId="8" fillId="24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49" fontId="0" fillId="4" borderId="13" xfId="0" applyNumberFormat="1" applyFill="1" applyBorder="1" applyAlignment="1" applyProtection="1">
      <alignment horizontal="left" wrapText="1"/>
      <protection locked="0"/>
    </xf>
    <xf numFmtId="49" fontId="0" fillId="4" borderId="14" xfId="0" applyNumberFormat="1" applyFill="1" applyBorder="1" applyAlignment="1" applyProtection="1">
      <alignment horizontal="left" wrapText="1"/>
      <protection locked="0"/>
    </xf>
    <xf numFmtId="49" fontId="0" fillId="4" borderId="13" xfId="0" applyNumberFormat="1" applyFont="1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0" fillId="4" borderId="14" xfId="0" applyFill="1" applyBorder="1" applyAlignment="1" applyProtection="1">
      <alignment horizontal="left" wrapText="1"/>
      <protection locked="0"/>
    </xf>
    <xf numFmtId="49" fontId="1" fillId="4" borderId="13" xfId="0" applyNumberFormat="1" applyFont="1" applyFill="1" applyBorder="1" applyAlignment="1" applyProtection="1">
      <alignment horizontal="left" wrapText="1"/>
      <protection locked="0"/>
    </xf>
    <xf numFmtId="49" fontId="1" fillId="4" borderId="11" xfId="0" applyNumberFormat="1" applyFont="1" applyFill="1" applyBorder="1" applyAlignment="1" applyProtection="1">
      <alignment wrapText="1"/>
      <protection locked="0"/>
    </xf>
    <xf numFmtId="49" fontId="1" fillId="4" borderId="14" xfId="0" applyNumberFormat="1" applyFont="1" applyFill="1" applyBorder="1" applyAlignment="1" applyProtection="1">
      <alignment wrapText="1"/>
      <protection locked="0"/>
    </xf>
    <xf numFmtId="0" fontId="1" fillId="24" borderId="0" xfId="0" applyFont="1" applyFill="1" applyAlignment="1">
      <alignment horizontal="left" vertical="top" wrapText="1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49" fontId="1" fillId="4" borderId="13" xfId="0" applyNumberFormat="1" applyFont="1" applyFill="1" applyBorder="1" applyAlignment="1" applyProtection="1">
      <alignment horizontal="center" wrapText="1"/>
      <protection locked="0"/>
    </xf>
    <xf numFmtId="49" fontId="1" fillId="4" borderId="14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3">
    <dxf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219075</xdr:rowOff>
    </xdr:from>
    <xdr:to>
      <xdr:col>1</xdr:col>
      <xdr:colOff>876300</xdr:colOff>
      <xdr:row>5</xdr:row>
      <xdr:rowOff>9525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190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80" zoomScaleNormal="80" zoomScalePageLayoutView="0" workbookViewId="0" topLeftCell="A1">
      <selection activeCell="C9" sqref="C9:F9"/>
    </sheetView>
  </sheetViews>
  <sheetFormatPr defaultColWidth="11.421875" defaultRowHeight="12.75"/>
  <cols>
    <col min="2" max="2" width="20.8515625" style="0" bestFit="1" customWidth="1"/>
    <col min="4" max="4" width="18.00390625" style="0" customWidth="1"/>
    <col min="8" max="8" width="18.00390625" style="0" customWidth="1"/>
    <col min="10" max="10" width="9.00390625" style="0" customWidth="1"/>
    <col min="12" max="12" width="15.7109375" style="0" customWidth="1"/>
  </cols>
  <sheetData>
    <row r="1" spans="1:22" ht="18">
      <c r="A1" s="5"/>
      <c r="B1" s="5"/>
      <c r="C1" s="5"/>
      <c r="D1" s="3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5"/>
      <c r="B2" s="5"/>
      <c r="C2" s="53" t="s">
        <v>49</v>
      </c>
      <c r="D2" s="54"/>
      <c r="E2" s="54"/>
      <c r="F2" s="54"/>
      <c r="G2" s="54"/>
      <c r="H2" s="54"/>
      <c r="I2" s="54"/>
      <c r="J2" s="54"/>
      <c r="K2" s="54"/>
      <c r="L2" s="54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>
      <c r="A3" s="5"/>
      <c r="B3" s="5"/>
      <c r="C3" s="54"/>
      <c r="D3" s="54"/>
      <c r="E3" s="54"/>
      <c r="F3" s="54"/>
      <c r="G3" s="54"/>
      <c r="H3" s="54"/>
      <c r="I3" s="54"/>
      <c r="J3" s="54"/>
      <c r="K3" s="54"/>
      <c r="L3" s="54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>
      <c r="A4" s="4"/>
      <c r="B4" s="5"/>
      <c r="C4" s="54"/>
      <c r="D4" s="54"/>
      <c r="E4" s="54"/>
      <c r="F4" s="54"/>
      <c r="G4" s="54"/>
      <c r="H4" s="54"/>
      <c r="I4" s="54"/>
      <c r="J4" s="54"/>
      <c r="K4" s="54"/>
      <c r="L4" s="54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>
      <c r="A5" s="4"/>
      <c r="B5" s="5"/>
      <c r="C5" s="31"/>
      <c r="D5" s="31"/>
      <c r="E5" s="31"/>
      <c r="F5" s="31"/>
      <c r="G5" s="31"/>
      <c r="H5" s="31"/>
      <c r="I5" s="31"/>
      <c r="J5" s="31"/>
      <c r="K5" s="31"/>
      <c r="L5" s="31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51" t="s">
        <v>3</v>
      </c>
      <c r="B7" s="5"/>
      <c r="C7" s="5"/>
      <c r="D7" s="5"/>
      <c r="E7" s="5"/>
      <c r="F7" s="5"/>
      <c r="G7" s="5"/>
      <c r="H7" s="52" t="s">
        <v>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2.75">
      <c r="A9" s="5"/>
      <c r="B9" s="7" t="s">
        <v>4</v>
      </c>
      <c r="C9" s="60"/>
      <c r="D9" s="61"/>
      <c r="E9" s="61"/>
      <c r="F9" s="62"/>
      <c r="G9" s="5"/>
      <c r="H9" s="5"/>
      <c r="I9" s="7" t="s">
        <v>7</v>
      </c>
      <c r="J9" s="58"/>
      <c r="K9" s="59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.75">
      <c r="A10" s="5"/>
      <c r="B10" s="7" t="s">
        <v>5</v>
      </c>
      <c r="C10" s="66"/>
      <c r="D10" s="67"/>
      <c r="E10" s="5"/>
      <c r="F10" s="5"/>
      <c r="G10" s="5"/>
      <c r="H10" s="5"/>
      <c r="I10" s="7" t="s">
        <v>8</v>
      </c>
      <c r="J10" s="58"/>
      <c r="K10" s="5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2.75">
      <c r="A11" s="5"/>
      <c r="B11" s="7" t="s">
        <v>11</v>
      </c>
      <c r="C11" s="64"/>
      <c r="D11" s="65"/>
      <c r="E11" s="5"/>
      <c r="F11" s="5"/>
      <c r="G11" s="5"/>
      <c r="H11" s="5"/>
      <c r="I11" s="7" t="s">
        <v>9</v>
      </c>
      <c r="J11" s="17"/>
      <c r="K11" s="12" t="s">
        <v>17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5"/>
      <c r="B12" s="5"/>
      <c r="C12" s="5"/>
      <c r="D12" s="5"/>
      <c r="E12" s="5"/>
      <c r="F12" s="5"/>
      <c r="G12" s="5"/>
      <c r="H12" s="5"/>
      <c r="I12" s="7" t="s">
        <v>10</v>
      </c>
      <c r="J12" s="17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5"/>
      <c r="B13" s="5"/>
      <c r="C13" s="5"/>
      <c r="D13" s="5"/>
      <c r="E13" s="5"/>
      <c r="F13" s="5"/>
      <c r="G13" s="5"/>
      <c r="H13" s="5"/>
      <c r="I13" s="8" t="s">
        <v>18</v>
      </c>
      <c r="J13" s="40">
        <f>IF(OR(J11="",J12="")=TRUE,"",J11/J12)</f>
      </c>
      <c r="K13" s="12" t="s">
        <v>17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5"/>
      <c r="B14" s="5"/>
      <c r="C14" s="5"/>
      <c r="D14" s="5"/>
      <c r="E14" s="5"/>
      <c r="F14" s="5"/>
      <c r="G14" s="5"/>
      <c r="H14" s="5"/>
      <c r="I14" s="8" t="s">
        <v>20</v>
      </c>
      <c r="J14" s="17"/>
      <c r="K14" s="12" t="s">
        <v>19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51" t="s">
        <v>12</v>
      </c>
      <c r="B15" s="5"/>
      <c r="C15" s="5"/>
      <c r="D15" s="5"/>
      <c r="E15" s="5"/>
      <c r="F15" s="5"/>
      <c r="G15" s="5"/>
      <c r="H15" s="5"/>
      <c r="I15" s="9"/>
      <c r="J15" s="1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5"/>
      <c r="B17" s="5"/>
      <c r="C17" s="7" t="s">
        <v>0</v>
      </c>
      <c r="D17" s="10" t="s">
        <v>46</v>
      </c>
      <c r="E17" s="5"/>
      <c r="F17" s="5"/>
      <c r="G17" s="5"/>
      <c r="H17" s="5"/>
      <c r="I17" s="5"/>
      <c r="J17" s="63">
        <f>IF(J14/0.05&lt;&gt;INT(J14/0.05),"¡¡ATENCIÓN!!: No se permite introducir profundidades que no sean múltiplos de 0,05 cm.","")</f>
      </c>
      <c r="K17" s="63"/>
      <c r="L17" s="63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5"/>
      <c r="B18" s="5"/>
      <c r="C18" s="7" t="s">
        <v>23</v>
      </c>
      <c r="D18" s="32">
        <v>3</v>
      </c>
      <c r="E18" s="5"/>
      <c r="F18" s="5"/>
      <c r="G18" s="5"/>
      <c r="H18" s="5"/>
      <c r="I18" s="5"/>
      <c r="J18" s="63"/>
      <c r="K18" s="63"/>
      <c r="L18" s="63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5"/>
      <c r="B19" s="5"/>
      <c r="C19" s="7" t="s">
        <v>24</v>
      </c>
      <c r="D19" s="43" t="s">
        <v>47</v>
      </c>
      <c r="E19" s="5"/>
      <c r="F19" s="5"/>
      <c r="G19" s="5"/>
      <c r="H19" s="5"/>
      <c r="I19" s="5"/>
      <c r="J19" s="63"/>
      <c r="K19" s="63"/>
      <c r="L19" s="63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5"/>
      <c r="B20" s="5"/>
      <c r="C20" s="7" t="s">
        <v>37</v>
      </c>
      <c r="D20" s="32">
        <v>1321</v>
      </c>
      <c r="E20" s="12" t="s">
        <v>38</v>
      </c>
      <c r="F20" s="5"/>
      <c r="G20" s="5"/>
      <c r="H20" s="5"/>
      <c r="I20" s="5"/>
      <c r="J20" s="63"/>
      <c r="K20" s="63"/>
      <c r="L20" s="63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5"/>
      <c r="B21" s="5"/>
      <c r="C21" s="7" t="s">
        <v>1</v>
      </c>
      <c r="D21" s="17"/>
      <c r="E21" s="21"/>
      <c r="F21" s="5"/>
      <c r="G21" s="5"/>
      <c r="H21" s="5"/>
      <c r="I21" s="5"/>
      <c r="J21" s="63"/>
      <c r="K21" s="63"/>
      <c r="L21" s="63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5"/>
      <c r="B22" s="5"/>
      <c r="C22" s="7" t="s">
        <v>2</v>
      </c>
      <c r="D22" s="47"/>
      <c r="E22" s="29" t="s">
        <v>42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5"/>
      <c r="B23" s="5"/>
      <c r="C23" s="7" t="s">
        <v>54</v>
      </c>
      <c r="D23" s="49"/>
      <c r="E23" s="4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 s="5"/>
      <c r="B24" s="5"/>
      <c r="C24" s="8" t="s">
        <v>15</v>
      </c>
      <c r="D24" s="37">
        <f>IF(D21="Valencia H2",'Datos dosimétricos'!E3,IF(Cálculo!D21="Valencia H3",'Datos dosimétricos'!E4,""))</f>
      </c>
      <c r="E24" s="21" t="s">
        <v>13</v>
      </c>
      <c r="F24" s="38">
        <f>IF(OR(D21="",D22="")=TRUE,"",D24*D22)</f>
      </c>
      <c r="G24" s="10" t="s">
        <v>14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5"/>
      <c r="B25" s="5"/>
      <c r="C25" s="34"/>
      <c r="D25" s="33"/>
      <c r="E25" s="21"/>
      <c r="F25" s="35" t="s">
        <v>39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51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>
      <c r="A29" s="11" t="s">
        <v>43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7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>
      <c r="A32" s="11"/>
      <c r="B32" s="5"/>
      <c r="C32" s="5"/>
      <c r="D32" s="7" t="s">
        <v>36</v>
      </c>
      <c r="E32" s="39">
        <f>IF(OR($F$24="",OR(J13="",J14="")=TRUE),"",IF($D$21="Valencia H2",(1/100)*$F$24*INDEX('Datos dosimétricos'!$C$12:$C$111,MATCH(J14,'Datos dosimétricos'!$A$12:$A$111,0)),IF($D$21="Valencia H3",(1/100)*$F$24*INDEX('Datos dosimétricos'!$E$12:$E$111,MATCH(J14,'Datos dosimétricos'!$A$12:$A$111,0)),"")))</f>
      </c>
      <c r="F32" s="12" t="s">
        <v>65</v>
      </c>
      <c r="G32" s="5"/>
      <c r="H32" s="5"/>
      <c r="I32" s="5"/>
      <c r="J32" s="39">
        <f>IF(OR(E32="",D34="")=TRUE,"",E32*EXP(-LN(2)*(D34-D23)/73.83))</f>
      </c>
      <c r="K32" s="12" t="s">
        <v>66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5"/>
      <c r="B34" s="5"/>
      <c r="C34" s="7" t="s">
        <v>55</v>
      </c>
      <c r="D34" s="50"/>
      <c r="E34" s="5"/>
      <c r="F34" s="12" t="s">
        <v>25</v>
      </c>
      <c r="G34" s="5"/>
      <c r="H34" s="44">
        <f aca="true" t="shared" si="0" ref="H34:H43">IF(OR($D$23="",OR($J$13="",D34="")=TRUE)=TRUE,"",3600*($J$13/$E$32)*EXP(LN(2)*(D34-$D$23)/73.83))</f>
      </c>
      <c r="I34" s="12" t="s">
        <v>48</v>
      </c>
      <c r="J34" s="63">
        <f>IF(AND(L47/0.05&lt;&gt;INT(L47/0.05),H47="SI")=TRUE,"¡¡ATENCIÓN!!: No se permite introducir profundidades que no sean múltiplos de 0,05 cm.","")</f>
      </c>
      <c r="K34" s="63"/>
      <c r="L34" s="63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5"/>
      <c r="B35" s="5"/>
      <c r="C35" s="8" t="s">
        <v>56</v>
      </c>
      <c r="D35" s="50"/>
      <c r="E35" s="5"/>
      <c r="F35" s="12" t="s">
        <v>25</v>
      </c>
      <c r="G35" s="5"/>
      <c r="H35" s="44">
        <f t="shared" si="0"/>
      </c>
      <c r="I35" s="12" t="s">
        <v>48</v>
      </c>
      <c r="J35" s="63"/>
      <c r="K35" s="63"/>
      <c r="L35" s="6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5"/>
      <c r="B36" s="5"/>
      <c r="C36" s="8" t="s">
        <v>57</v>
      </c>
      <c r="D36" s="50"/>
      <c r="E36" s="5"/>
      <c r="F36" s="12" t="s">
        <v>25</v>
      </c>
      <c r="G36" s="5"/>
      <c r="H36" s="44">
        <f t="shared" si="0"/>
      </c>
      <c r="I36" s="12" t="s">
        <v>48</v>
      </c>
      <c r="J36" s="63"/>
      <c r="K36" s="63"/>
      <c r="L36" s="63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5"/>
      <c r="B37" s="5"/>
      <c r="C37" s="8" t="s">
        <v>58</v>
      </c>
      <c r="D37" s="50"/>
      <c r="E37" s="5"/>
      <c r="F37" s="12" t="s">
        <v>25</v>
      </c>
      <c r="G37" s="5"/>
      <c r="H37" s="44">
        <f t="shared" si="0"/>
      </c>
      <c r="I37" s="12" t="s">
        <v>48</v>
      </c>
      <c r="J37" s="63"/>
      <c r="K37" s="63"/>
      <c r="L37" s="63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5"/>
      <c r="B38" s="5"/>
      <c r="C38" s="8" t="s">
        <v>59</v>
      </c>
      <c r="D38" s="50"/>
      <c r="E38" s="5"/>
      <c r="F38" s="12" t="s">
        <v>25</v>
      </c>
      <c r="G38" s="5"/>
      <c r="H38" s="44">
        <f t="shared" si="0"/>
      </c>
      <c r="I38" s="12" t="s">
        <v>48</v>
      </c>
      <c r="J38" s="63"/>
      <c r="K38" s="63"/>
      <c r="L38" s="63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5"/>
      <c r="B39" s="5"/>
      <c r="C39" s="8" t="s">
        <v>60</v>
      </c>
      <c r="D39" s="50"/>
      <c r="E39" s="5"/>
      <c r="F39" s="12" t="s">
        <v>25</v>
      </c>
      <c r="G39" s="5"/>
      <c r="H39" s="44">
        <f t="shared" si="0"/>
      </c>
      <c r="I39" s="12" t="s">
        <v>48</v>
      </c>
      <c r="J39" s="45"/>
      <c r="K39" s="45"/>
      <c r="L39" s="45"/>
      <c r="M39" s="46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5"/>
      <c r="B40" s="5"/>
      <c r="C40" s="8" t="s">
        <v>61</v>
      </c>
      <c r="D40" s="50"/>
      <c r="E40" s="5"/>
      <c r="F40" s="12" t="s">
        <v>25</v>
      </c>
      <c r="G40" s="5"/>
      <c r="H40" s="44">
        <f t="shared" si="0"/>
      </c>
      <c r="I40" s="12" t="s">
        <v>48</v>
      </c>
      <c r="J40" s="45"/>
      <c r="K40" s="45"/>
      <c r="L40" s="45"/>
      <c r="M40" s="46"/>
      <c r="N40" s="5"/>
      <c r="O40" s="5"/>
      <c r="P40" s="5"/>
      <c r="Q40" s="5"/>
      <c r="R40" s="5"/>
      <c r="S40" s="5"/>
      <c r="T40" s="5"/>
      <c r="U40" s="5"/>
      <c r="V40" s="5"/>
    </row>
    <row r="41" spans="1:22" ht="12.75">
      <c r="A41" s="5"/>
      <c r="B41" s="5"/>
      <c r="C41" s="8" t="s">
        <v>62</v>
      </c>
      <c r="D41" s="50"/>
      <c r="E41" s="5"/>
      <c r="F41" s="12" t="s">
        <v>25</v>
      </c>
      <c r="G41" s="5"/>
      <c r="H41" s="44">
        <f t="shared" si="0"/>
      </c>
      <c r="I41" s="12" t="s">
        <v>48</v>
      </c>
      <c r="J41" s="45"/>
      <c r="K41" s="45"/>
      <c r="L41" s="45"/>
      <c r="M41" s="46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8" t="s">
        <v>63</v>
      </c>
      <c r="D42" s="50"/>
      <c r="E42" s="5"/>
      <c r="F42" s="12" t="s">
        <v>25</v>
      </c>
      <c r="G42" s="5"/>
      <c r="H42" s="44">
        <f t="shared" si="0"/>
      </c>
      <c r="I42" s="12" t="s">
        <v>48</v>
      </c>
      <c r="J42" s="45"/>
      <c r="K42" s="45"/>
      <c r="L42" s="45"/>
      <c r="M42" s="46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5"/>
      <c r="B43" s="5"/>
      <c r="C43" s="8" t="s">
        <v>64</v>
      </c>
      <c r="D43" s="50"/>
      <c r="E43" s="5"/>
      <c r="F43" s="12" t="s">
        <v>25</v>
      </c>
      <c r="G43" s="5"/>
      <c r="H43" s="44">
        <f t="shared" si="0"/>
      </c>
      <c r="I43" s="12" t="s">
        <v>48</v>
      </c>
      <c r="J43" s="45"/>
      <c r="K43" s="45"/>
      <c r="L43" s="45"/>
      <c r="M43" s="46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8"/>
      <c r="D44" s="20"/>
      <c r="E44" s="5"/>
      <c r="F44" s="12"/>
      <c r="G44" s="5"/>
      <c r="H44" s="16"/>
      <c r="I44" s="1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8"/>
      <c r="D45" s="20"/>
      <c r="E45" s="5"/>
      <c r="F45" s="12"/>
      <c r="G45" s="8" t="s">
        <v>41</v>
      </c>
      <c r="H45" s="39">
        <f>IF(OR($F$24="",OR(J13="",J14="")=TRUE)=TRUE,"",IF($D$21="Valencia H2",J11*'Datos dosimétricos'!C12/INDEX('Datos dosimétricos'!$C$12:$C$111,MATCH(J14,'Datos dosimétricos'!$A$12:$A$111,0)),IF($D$21="Valencia H3",J11*'Datos dosimétricos'!E12/INDEX('Datos dosimétricos'!$E$12:$E$111,MATCH(J14,'Datos dosimétricos'!$A$12:$A$111,0)),"")))</f>
      </c>
      <c r="I45" s="12" t="s">
        <v>40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8" t="s">
        <v>35</v>
      </c>
      <c r="H47" s="17"/>
      <c r="I47" s="5"/>
      <c r="J47" s="5"/>
      <c r="K47" s="8" t="s">
        <v>33</v>
      </c>
      <c r="L47" s="22"/>
      <c r="M47" s="12" t="s">
        <v>19</v>
      </c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7" t="s">
        <v>45</v>
      </c>
      <c r="L48" s="39">
        <f>IF(OR($H$47&lt;&gt;"SI",OR(J13="",L47="",J14="")=TRUE)=TRUE,"",IF($D$21="Valencia H2",($J$11/$E$32)*(1/100)*$F$24*INDEX('Datos dosimétricos'!$C$12:$C$111,MATCH(L47,'Datos dosimétricos'!$A$12:$A$111,0)),IF($D$21="Valencia H3",($J$11/$E$32)*(1/100)*$F$24*INDEX('Datos dosimétricos'!$E$12:$E$111,MATCH(L47,'Datos dosimétricos'!$A$12:$A$111,0)),"")))</f>
      </c>
      <c r="M48" s="12" t="s">
        <v>17</v>
      </c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5"/>
      <c r="B50" s="8" t="s">
        <v>26</v>
      </c>
      <c r="C50" s="57"/>
      <c r="D50" s="56"/>
      <c r="E50" s="5"/>
      <c r="F50" s="7" t="s">
        <v>27</v>
      </c>
      <c r="G50" s="55"/>
      <c r="H50" s="56"/>
      <c r="I50" s="13"/>
      <c r="J50" s="7" t="s">
        <v>28</v>
      </c>
      <c r="K50" s="55"/>
      <c r="L50" s="56"/>
      <c r="M50" s="14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5"/>
      <c r="B51" s="8"/>
      <c r="C51" s="15"/>
      <c r="D51" s="15"/>
      <c r="E51" s="5"/>
      <c r="F51" s="7"/>
      <c r="G51" s="15"/>
      <c r="H51" s="15"/>
      <c r="I51" s="13"/>
      <c r="J51" s="7"/>
      <c r="K51" s="15"/>
      <c r="L51" s="15"/>
      <c r="M51" s="14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36" t="s">
        <v>44</v>
      </c>
      <c r="B52" s="8"/>
      <c r="C52" s="15"/>
      <c r="D52" s="15"/>
      <c r="E52" s="5"/>
      <c r="F52" s="7"/>
      <c r="G52" s="15"/>
      <c r="H52" s="15"/>
      <c r="I52" s="13"/>
      <c r="J52" s="7"/>
      <c r="K52" s="15"/>
      <c r="L52" s="15"/>
      <c r="M52" s="14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7"/>
      <c r="B54" s="41">
        <f ca="1">TODAY()</f>
        <v>40285</v>
      </c>
      <c r="C54" s="4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</sheetData>
  <sheetProtection sheet="1" objects="1" scenarios="1"/>
  <mergeCells count="11">
    <mergeCell ref="J34:L38"/>
    <mergeCell ref="C2:L4"/>
    <mergeCell ref="G50:H50"/>
    <mergeCell ref="K50:L50"/>
    <mergeCell ref="C50:D50"/>
    <mergeCell ref="J9:K9"/>
    <mergeCell ref="J10:K10"/>
    <mergeCell ref="C9:F9"/>
    <mergeCell ref="J17:L21"/>
    <mergeCell ref="C11:D11"/>
    <mergeCell ref="C10:D10"/>
  </mergeCells>
  <conditionalFormatting sqref="K47:K48 M47:M48">
    <cfRule type="expression" priority="2" dxfId="1" stopIfTrue="1">
      <formula>OR($H$47="",$H$47="NO")=TRUE</formula>
    </cfRule>
  </conditionalFormatting>
  <conditionalFormatting sqref="J14">
    <cfRule type="expression" priority="4" dxfId="19" stopIfTrue="1">
      <formula>$J$14/0.05&lt;&gt;INT($J$14/0.05)</formula>
    </cfRule>
  </conditionalFormatting>
  <conditionalFormatting sqref="L47">
    <cfRule type="expression" priority="5" dxfId="1" stopIfTrue="1">
      <formula>OR($H$47="",$H$47="NO")=TRUE</formula>
    </cfRule>
    <cfRule type="expression" priority="6" dxfId="19" stopIfTrue="1">
      <formula>$L$47/0.05&lt;&gt;INT($L$47/0.05)</formula>
    </cfRule>
  </conditionalFormatting>
  <conditionalFormatting sqref="B35:G35 I35">
    <cfRule type="expression" priority="12" dxfId="1" stopIfTrue="1">
      <formula>$J$12&lt;2</formula>
    </cfRule>
  </conditionalFormatting>
  <conditionalFormatting sqref="B36:G36 I36">
    <cfRule type="expression" priority="13" dxfId="1" stopIfTrue="1">
      <formula>$J$12&lt;3</formula>
    </cfRule>
  </conditionalFormatting>
  <conditionalFormatting sqref="B37:G37 I37">
    <cfRule type="expression" priority="14" dxfId="1" stopIfTrue="1">
      <formula>$J$12&lt;4</formula>
    </cfRule>
  </conditionalFormatting>
  <conditionalFormatting sqref="B38:G38 I38">
    <cfRule type="expression" priority="15" dxfId="1" stopIfTrue="1">
      <formula>$J$12&lt;5</formula>
    </cfRule>
  </conditionalFormatting>
  <conditionalFormatting sqref="B39:G39 I39">
    <cfRule type="expression" priority="16" dxfId="1" stopIfTrue="1">
      <formula>$J$12&lt;6</formula>
    </cfRule>
  </conditionalFormatting>
  <conditionalFormatting sqref="B40:G40 I40">
    <cfRule type="expression" priority="17" dxfId="1" stopIfTrue="1">
      <formula>$J$12&lt;7</formula>
    </cfRule>
  </conditionalFormatting>
  <conditionalFormatting sqref="B41:G41 I41">
    <cfRule type="expression" priority="18" dxfId="1" stopIfTrue="1">
      <formula>$J$12&lt;8</formula>
    </cfRule>
  </conditionalFormatting>
  <conditionalFormatting sqref="B42:G42 I42">
    <cfRule type="expression" priority="19" dxfId="1" stopIfTrue="1">
      <formula>$J$12&lt;9</formula>
    </cfRule>
  </conditionalFormatting>
  <conditionalFormatting sqref="B43:G43 I43">
    <cfRule type="expression" priority="20" dxfId="1" stopIfTrue="1">
      <formula>$J$12&lt;10</formula>
    </cfRule>
  </conditionalFormatting>
  <conditionalFormatting sqref="H35">
    <cfRule type="expression" priority="22" dxfId="1" stopIfTrue="1">
      <formula>$J$12&lt;2</formula>
    </cfRule>
  </conditionalFormatting>
  <conditionalFormatting sqref="H36">
    <cfRule type="expression" priority="24" dxfId="1" stopIfTrue="1">
      <formula>$J$12&lt;3</formula>
    </cfRule>
  </conditionalFormatting>
  <conditionalFormatting sqref="H37">
    <cfRule type="expression" priority="26" dxfId="1" stopIfTrue="1">
      <formula>$J$12&lt;4</formula>
    </cfRule>
  </conditionalFormatting>
  <conditionalFormatting sqref="H38">
    <cfRule type="expression" priority="28" dxfId="1" stopIfTrue="1">
      <formula>$J$12&lt;5</formula>
    </cfRule>
  </conditionalFormatting>
  <conditionalFormatting sqref="H39">
    <cfRule type="expression" priority="30" dxfId="1" stopIfTrue="1">
      <formula>$J$12&lt;6</formula>
    </cfRule>
  </conditionalFormatting>
  <conditionalFormatting sqref="H40">
    <cfRule type="expression" priority="32" dxfId="1" stopIfTrue="1">
      <formula>$J$12&lt;7</formula>
    </cfRule>
  </conditionalFormatting>
  <conditionalFormatting sqref="H41">
    <cfRule type="expression" priority="34" dxfId="1" stopIfTrue="1">
      <formula>$J$12&lt;8</formula>
    </cfRule>
  </conditionalFormatting>
  <conditionalFormatting sqref="H42">
    <cfRule type="expression" priority="36" dxfId="1" stopIfTrue="1">
      <formula>$J$12&lt;9</formula>
    </cfRule>
  </conditionalFormatting>
  <conditionalFormatting sqref="H43">
    <cfRule type="expression" priority="38" dxfId="1" stopIfTrue="1">
      <formula>$J$12&lt;10</formula>
    </cfRule>
  </conditionalFormatting>
  <conditionalFormatting sqref="J34:L38">
    <cfRule type="expression" priority="1" dxfId="0" stopIfTrue="1">
      <formula>$J$34&lt;&gt;""</formula>
    </cfRule>
  </conditionalFormatting>
  <conditionalFormatting sqref="J17:L21">
    <cfRule type="expression" priority="24" dxfId="19" stopIfTrue="1">
      <formula>$J$17&lt;&gt;""</formula>
    </cfRule>
  </conditionalFormatting>
  <dataValidations count="21">
    <dataValidation type="list" allowBlank="1" showInputMessage="1" showErrorMessage="1" sqref="D21">
      <formula1>"Valencia H2, Valencia H3"</formula1>
    </dataValidation>
    <dataValidation type="list" allowBlank="1" showInputMessage="1" showErrorMessage="1" sqref="J9">
      <formula1>"Superficial,Endocavitaria"</formula1>
    </dataValidation>
    <dataValidation type="list" allowBlank="1" showInputMessage="1" showErrorMessage="1" sqref="C11:D11">
      <formula1>"Ca. Piel,Ca. Vagina,Ca. Boca,Otro"</formula1>
    </dataValidation>
    <dataValidation type="list" allowBlank="1" showInputMessage="1" showErrorMessage="1" sqref="H47">
      <formula1>"SI,NO"</formula1>
    </dataValidation>
    <dataValidation type="decimal" allowBlank="1" showInputMessage="1" showErrorMessage="1" prompt="Indique una profundidad entre 0,05 cm y 5,00 cm, que sea múltiplo de 0,05 cm." error="Introduzca un valor para la profundidad de cálculo, entre 0,05 cm y 5 cm (ha de ser múltiplo de 0,05 cm)" sqref="L47 J14">
      <formula1>0.05</formula1>
      <formula2>5</formula2>
    </dataValidation>
    <dataValidation type="whole" allowBlank="1" showInputMessage="1" showErrorMessage="1" prompt="Indique una dosis total entre 100 cGy y 8000 cGy" error="Introduzca un valor válido para la dosis total, entre 100 cGy y 8000 cGy" sqref="J11">
      <formula1>100</formula1>
      <formula2>8000</formula2>
    </dataValidation>
    <dataValidation type="whole" allowBlank="1" showInputMessage="1" showErrorMessage="1" prompt="Indique un nº de sesiones entre 1 y 10" error="Introduzca un número válido de sesiones, entre 1 y 10" sqref="J12">
      <formula1>1</formula1>
      <formula2>10</formula2>
    </dataValidation>
    <dataValidation type="decimal" allowBlank="1" showInputMessage="1" showErrorMessage="1" error="Introduzca un valor válido para la TKRA de la fuente, entre 20000 y 55000 U" sqref="D22">
      <formula1>20000</formula1>
      <formula2>55000</formula2>
    </dataValidation>
    <dataValidation type="date" operator="greaterThanOrEqual" allowBlank="1" showInputMessage="1" showErrorMessage="1" prompt="Indique la fecha y hora programadas para la 2ª sesión (en formato dd-mm-aaaa hh:mm)" error="Indique una fecha igual o posterior a la de la 1ª sesión" sqref="D35">
      <formula1>D34</formula1>
    </dataValidation>
    <dataValidation type="date" operator="greaterThanOrEqual" allowBlank="1" showInputMessage="1" showErrorMessage="1" prompt="Indique la fecha y hora programadas para la 3ª sesión (en formato dd-mm-aaaa hh:mm)" error="Indique una fecha igual o posterior a la de la 2ª sesión" sqref="D36">
      <formula1>D35</formula1>
    </dataValidation>
    <dataValidation type="date" operator="greaterThanOrEqual" allowBlank="1" showInputMessage="1" showErrorMessage="1" prompt="Indique la fecha y hora programadas para la 5ª sesión (en formato dd-mm-aaaa hh:mm)" error="Indique una fecha igual o posterior a la de la 3ª sesión" sqref="D38">
      <formula1>D37</formula1>
    </dataValidation>
    <dataValidation type="date" operator="greaterThanOrEqual" allowBlank="1" showInputMessage="1" showErrorMessage="1" prompt="Indique la fecha y hora programadas para la 10ª sesión (en formato dd-mm-aaaa hh:mm)" error="Indique una fecha igual o posterior a la de la 4ª sesión" sqref="D43">
      <formula1>D37</formula1>
    </dataValidation>
    <dataValidation type="date" operator="greaterThanOrEqual" allowBlank="1" showInputMessage="1" showErrorMessage="1" prompt="Indique la fecha y hora programadas para la 9ª sesión (en formato dd-mm-aaaa hh:mm)" error="Indique una fecha igual o posterior a la de la 3ª sesión" sqref="D42">
      <formula1>D37</formula1>
    </dataValidation>
    <dataValidation type="date" operator="greaterThanOrEqual" allowBlank="1" showInputMessage="1" showErrorMessage="1" prompt="Indique la fecha y hora programadas para la 8ª sesión (en formato dd-mm-aaaa hh:mm)" error="Indique una fecha igual o posterior a la de la 3ª sesión" sqref="D41">
      <formula1>D37</formula1>
    </dataValidation>
    <dataValidation type="date" operator="greaterThanOrEqual" allowBlank="1" showInputMessage="1" showErrorMessage="1" prompt="Indique la fecha y hora programadas para la 7ª sesión (en formato dd-mm-aaaa hh:mm)" error="Indique una fecha igual o posterior a la de la 3ª sesión" sqref="D40">
      <formula1>D37</formula1>
    </dataValidation>
    <dataValidation type="date" operator="greaterThanOrEqual" allowBlank="1" showInputMessage="1" showErrorMessage="1" prompt="Indique la fecha y hora programadas para la 6ª sesión (en formato dd-mm-aaaa hh:mm)" error="Indique una fecha igual o posterior a la de la 3ª sesión" sqref="D39">
      <formula1>D37</formula1>
    </dataValidation>
    <dataValidation type="list" allowBlank="1" showInputMessage="1" showErrorMessage="1" sqref="J10:K10">
      <formula1>"Piel,Pared Vaginal,Cavidad Oral,Otra"</formula1>
    </dataValidation>
    <dataValidation type="date" allowBlank="1" showInputMessage="1" showErrorMessage="1" prompt="Indique la fecha y hora (formato dd-mm-aaaa hh:mm) &#10;a la que se refiere la TKRA indicada en la celda anterior" error="La fecha introducida no parece válida. Por favor, introduzca la fecha y hora correspondiente al valor de la TKRA de la fuente actual, especificada en la casilla anterior" sqref="E23">
      <formula1>TODAY()-365</formula1>
      <formula2>TODAY()</formula2>
    </dataValidation>
    <dataValidation allowBlank="1" showInputMessage="1" showErrorMessage="1" prompt="Indique la fecha y hora programadas para la 1ª sesión (en formato dd-mm-aaaa hh:mm)" sqref="D34"/>
    <dataValidation type="date" operator="greaterThanOrEqual" allowBlank="1" showInputMessage="1" showErrorMessage="1" prompt="Indique la fecha y hora programadas para la 4ª sesión (en formato dd-mm-aaaa hh:mm)" error="Indique una fecha igual o posterior a la de la 3ª sesión" sqref="D37">
      <formula1>D36</formula1>
    </dataValidation>
    <dataValidation type="date" allowBlank="1" showInputMessage="1" showErrorMessage="1" prompt="Indique la fecha y hora (formato dd-mm-aaaa hh:mm) &#10;a la que se refiere la TKRA indicada en la celda anterior" error="La fecha introducida está demasiado alejada de la fecha de hoy. Por favor, introduzca la fecha y hora correspondiente a la TKRA de la fuente actual, especificada en la casilla anterior" sqref="D23">
      <formula1>TODAY()-365</formula1>
      <formula2>TODAY()+30</formula2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s="25" t="s">
        <v>50</v>
      </c>
    </row>
    <row r="3" spans="1:6" ht="12.75">
      <c r="A3" s="2" t="s">
        <v>22</v>
      </c>
      <c r="E3" s="3">
        <v>0.2245</v>
      </c>
      <c r="F3" t="s">
        <v>13</v>
      </c>
    </row>
    <row r="4" spans="1:6" ht="12.75">
      <c r="A4" s="1" t="s">
        <v>29</v>
      </c>
      <c r="E4" s="3">
        <v>0.1659</v>
      </c>
      <c r="F4" t="s">
        <v>13</v>
      </c>
    </row>
    <row r="5" ht="12.75">
      <c r="B5" s="26"/>
    </row>
    <row r="6" ht="12.75">
      <c r="B6" s="28" t="s">
        <v>53</v>
      </c>
    </row>
    <row r="7" ht="12.75">
      <c r="B7" s="26"/>
    </row>
    <row r="9" ht="12.75">
      <c r="A9" s="25" t="s">
        <v>51</v>
      </c>
    </row>
    <row r="11" spans="1:7" ht="12.75">
      <c r="A11" s="19" t="s">
        <v>32</v>
      </c>
      <c r="C11" s="19" t="s">
        <v>30</v>
      </c>
      <c r="E11" s="18" t="s">
        <v>31</v>
      </c>
      <c r="G11" s="27" t="s">
        <v>52</v>
      </c>
    </row>
    <row r="12" spans="1:6" ht="12.75">
      <c r="A12" s="23">
        <v>0.05</v>
      </c>
      <c r="C12" s="24">
        <v>133.35</v>
      </c>
      <c r="D12" t="s">
        <v>34</v>
      </c>
      <c r="E12" s="24">
        <v>133.55</v>
      </c>
      <c r="F12" t="s">
        <v>34</v>
      </c>
    </row>
    <row r="13" spans="1:6" ht="12.75">
      <c r="A13" s="23">
        <v>0.1</v>
      </c>
      <c r="C13" s="24">
        <v>125.55</v>
      </c>
      <c r="D13" t="s">
        <v>34</v>
      </c>
      <c r="E13" s="24">
        <v>125.8</v>
      </c>
      <c r="F13" t="s">
        <v>34</v>
      </c>
    </row>
    <row r="14" spans="1:6" ht="12.75">
      <c r="A14" s="23">
        <v>0.15</v>
      </c>
      <c r="C14" s="24">
        <v>118.4</v>
      </c>
      <c r="D14" t="s">
        <v>34</v>
      </c>
      <c r="E14" s="24">
        <v>118.55</v>
      </c>
      <c r="F14" t="s">
        <v>34</v>
      </c>
    </row>
    <row r="15" spans="1:6" ht="12.75">
      <c r="A15" s="23">
        <v>0.2</v>
      </c>
      <c r="C15" s="24">
        <v>111.85</v>
      </c>
      <c r="D15" t="s">
        <v>34</v>
      </c>
      <c r="E15" s="24">
        <v>111.85</v>
      </c>
      <c r="F15" t="s">
        <v>34</v>
      </c>
    </row>
    <row r="16" spans="1:6" ht="12.75">
      <c r="A16" s="23">
        <v>0.25</v>
      </c>
      <c r="C16" s="24">
        <v>105.65</v>
      </c>
      <c r="D16" t="s">
        <v>34</v>
      </c>
      <c r="E16" s="24">
        <v>105.65</v>
      </c>
      <c r="F16" t="s">
        <v>34</v>
      </c>
    </row>
    <row r="17" spans="1:6" ht="12.75">
      <c r="A17" s="23">
        <v>0.3</v>
      </c>
      <c r="C17" s="24">
        <v>100</v>
      </c>
      <c r="D17" t="s">
        <v>34</v>
      </c>
      <c r="E17" s="24">
        <v>100</v>
      </c>
      <c r="F17" t="s">
        <v>34</v>
      </c>
    </row>
    <row r="18" spans="1:6" ht="12.75">
      <c r="A18" s="23">
        <v>0.35</v>
      </c>
      <c r="C18" s="24">
        <v>94.85</v>
      </c>
      <c r="D18" t="s">
        <v>34</v>
      </c>
      <c r="E18" s="24">
        <v>94.95</v>
      </c>
      <c r="F18" t="s">
        <v>34</v>
      </c>
    </row>
    <row r="19" spans="1:6" ht="12.75">
      <c r="A19" s="23">
        <v>0.4</v>
      </c>
      <c r="C19" s="24">
        <v>90</v>
      </c>
      <c r="D19" t="s">
        <v>34</v>
      </c>
      <c r="E19" s="24">
        <v>90.2</v>
      </c>
      <c r="F19" t="s">
        <v>34</v>
      </c>
    </row>
    <row r="20" spans="1:6" ht="12.75">
      <c r="A20" s="23">
        <v>0.45</v>
      </c>
      <c r="C20" s="24">
        <v>85.55</v>
      </c>
      <c r="D20" t="s">
        <v>34</v>
      </c>
      <c r="E20" s="24">
        <v>85.65</v>
      </c>
      <c r="F20" t="s">
        <v>34</v>
      </c>
    </row>
    <row r="21" spans="1:6" ht="12.75">
      <c r="A21" s="23">
        <v>0.5</v>
      </c>
      <c r="C21" s="24">
        <v>81.35</v>
      </c>
      <c r="D21" t="s">
        <v>34</v>
      </c>
      <c r="E21" s="24">
        <v>81.45</v>
      </c>
      <c r="F21" t="s">
        <v>34</v>
      </c>
    </row>
    <row r="22" spans="1:6" ht="12.75">
      <c r="A22" s="23">
        <v>0.55</v>
      </c>
      <c r="C22" s="24">
        <v>77.55</v>
      </c>
      <c r="D22" t="s">
        <v>34</v>
      </c>
      <c r="E22" s="24">
        <v>77.6</v>
      </c>
      <c r="F22" t="s">
        <v>34</v>
      </c>
    </row>
    <row r="23" spans="1:6" ht="12.75">
      <c r="A23" s="23">
        <v>0.6</v>
      </c>
      <c r="C23" s="24">
        <v>74.1</v>
      </c>
      <c r="D23" t="s">
        <v>34</v>
      </c>
      <c r="E23" s="24">
        <v>73.95</v>
      </c>
      <c r="F23" t="s">
        <v>34</v>
      </c>
    </row>
    <row r="24" spans="1:6" ht="12.75">
      <c r="A24" s="23">
        <v>0.65</v>
      </c>
      <c r="C24" s="24">
        <v>70.8</v>
      </c>
      <c r="D24" t="s">
        <v>34</v>
      </c>
      <c r="E24" s="24">
        <v>70.6</v>
      </c>
      <c r="F24" t="s">
        <v>34</v>
      </c>
    </row>
    <row r="25" spans="1:6" ht="12.75">
      <c r="A25" s="23">
        <v>0.7</v>
      </c>
      <c r="C25" s="24">
        <v>67.7</v>
      </c>
      <c r="D25" t="s">
        <v>34</v>
      </c>
      <c r="E25" s="24">
        <v>67.6</v>
      </c>
      <c r="F25" t="s">
        <v>34</v>
      </c>
    </row>
    <row r="26" spans="1:6" ht="12.75">
      <c r="A26" s="23">
        <v>0.75</v>
      </c>
      <c r="C26" s="24">
        <v>64.75</v>
      </c>
      <c r="D26" t="s">
        <v>34</v>
      </c>
      <c r="E26" s="24">
        <v>64.65</v>
      </c>
      <c r="F26" t="s">
        <v>34</v>
      </c>
    </row>
    <row r="27" spans="1:6" ht="12.75">
      <c r="A27" s="23">
        <v>0.8</v>
      </c>
      <c r="C27" s="24">
        <v>62</v>
      </c>
      <c r="D27" t="s">
        <v>34</v>
      </c>
      <c r="E27" s="24">
        <v>61.9</v>
      </c>
      <c r="F27" t="s">
        <v>34</v>
      </c>
    </row>
    <row r="28" spans="1:6" ht="12.75">
      <c r="A28" s="23">
        <v>0.85</v>
      </c>
      <c r="C28" s="24">
        <v>59.4</v>
      </c>
      <c r="D28" t="s">
        <v>34</v>
      </c>
      <c r="E28" s="24">
        <v>59.35</v>
      </c>
      <c r="F28" t="s">
        <v>34</v>
      </c>
    </row>
    <row r="29" spans="1:6" ht="12.75">
      <c r="A29" s="23">
        <v>0.9</v>
      </c>
      <c r="C29" s="24">
        <v>56.85</v>
      </c>
      <c r="D29" t="s">
        <v>34</v>
      </c>
      <c r="E29" s="24">
        <v>56.85</v>
      </c>
      <c r="F29" t="s">
        <v>34</v>
      </c>
    </row>
    <row r="30" spans="1:6" ht="12.75">
      <c r="A30" s="23">
        <v>0.95</v>
      </c>
      <c r="C30" s="24">
        <v>54.55</v>
      </c>
      <c r="D30" t="s">
        <v>34</v>
      </c>
      <c r="E30" s="24">
        <v>54.45</v>
      </c>
      <c r="F30" t="s">
        <v>34</v>
      </c>
    </row>
    <row r="31" spans="1:6" ht="12.75">
      <c r="A31" s="23">
        <v>1</v>
      </c>
      <c r="C31" s="24">
        <v>52.4</v>
      </c>
      <c r="D31" t="s">
        <v>34</v>
      </c>
      <c r="E31" s="24">
        <v>52.35</v>
      </c>
      <c r="F31" t="s">
        <v>34</v>
      </c>
    </row>
    <row r="32" spans="1:6" ht="12.75">
      <c r="A32" s="23">
        <v>1.05</v>
      </c>
      <c r="C32" s="24">
        <v>50.3</v>
      </c>
      <c r="D32" t="s">
        <v>34</v>
      </c>
      <c r="E32" s="24">
        <v>50.45</v>
      </c>
      <c r="F32" t="s">
        <v>34</v>
      </c>
    </row>
    <row r="33" spans="1:6" ht="12.75">
      <c r="A33" s="23">
        <v>1.1</v>
      </c>
      <c r="C33" s="24">
        <v>48.35</v>
      </c>
      <c r="D33" t="s">
        <v>34</v>
      </c>
      <c r="E33" s="24">
        <v>48.55</v>
      </c>
      <c r="F33" t="s">
        <v>34</v>
      </c>
    </row>
    <row r="34" spans="1:6" ht="12.75">
      <c r="A34" s="23">
        <v>1.15</v>
      </c>
      <c r="C34" s="24">
        <v>46.55</v>
      </c>
      <c r="D34" t="s">
        <v>34</v>
      </c>
      <c r="E34" s="24">
        <v>46.7</v>
      </c>
      <c r="F34" t="s">
        <v>34</v>
      </c>
    </row>
    <row r="35" spans="1:6" ht="12.75">
      <c r="A35" s="23">
        <v>1.2</v>
      </c>
      <c r="C35" s="24">
        <v>44.95</v>
      </c>
      <c r="D35" t="s">
        <v>34</v>
      </c>
      <c r="E35" s="24">
        <v>45.05</v>
      </c>
      <c r="F35" t="s">
        <v>34</v>
      </c>
    </row>
    <row r="36" spans="1:6" ht="12.75">
      <c r="A36" s="23">
        <v>1.25</v>
      </c>
      <c r="C36" s="24">
        <v>43.4</v>
      </c>
      <c r="D36" t="s">
        <v>34</v>
      </c>
      <c r="E36" s="24">
        <v>43.55</v>
      </c>
      <c r="F36" t="s">
        <v>34</v>
      </c>
    </row>
    <row r="37" spans="1:6" ht="12.75">
      <c r="A37" s="23">
        <v>1.3</v>
      </c>
      <c r="C37" s="24">
        <v>41.85</v>
      </c>
      <c r="D37" t="s">
        <v>34</v>
      </c>
      <c r="E37" s="24">
        <v>42.05</v>
      </c>
      <c r="F37" t="s">
        <v>34</v>
      </c>
    </row>
    <row r="38" spans="1:6" ht="12.75">
      <c r="A38" s="23">
        <v>1.35</v>
      </c>
      <c r="C38" s="24">
        <v>40.35</v>
      </c>
      <c r="D38" t="s">
        <v>34</v>
      </c>
      <c r="E38" s="24">
        <v>40.65</v>
      </c>
      <c r="F38" t="s">
        <v>34</v>
      </c>
    </row>
    <row r="39" spans="1:6" ht="12.75">
      <c r="A39" s="23">
        <v>1.4</v>
      </c>
      <c r="C39" s="24">
        <v>38.95</v>
      </c>
      <c r="D39" t="s">
        <v>34</v>
      </c>
      <c r="E39" s="24">
        <v>39.2</v>
      </c>
      <c r="F39" t="s">
        <v>34</v>
      </c>
    </row>
    <row r="40" spans="1:6" ht="12.75">
      <c r="A40" s="23">
        <v>1.45</v>
      </c>
      <c r="C40" s="24">
        <v>37.7</v>
      </c>
      <c r="D40" t="s">
        <v>34</v>
      </c>
      <c r="E40" s="24">
        <v>37.8</v>
      </c>
      <c r="F40" t="s">
        <v>34</v>
      </c>
    </row>
    <row r="41" spans="1:6" ht="12.75">
      <c r="A41" s="23">
        <v>1.5</v>
      </c>
      <c r="C41" s="24">
        <v>36.45</v>
      </c>
      <c r="D41" t="s">
        <v>34</v>
      </c>
      <c r="E41" s="24">
        <v>36.6</v>
      </c>
      <c r="F41" t="s">
        <v>34</v>
      </c>
    </row>
    <row r="42" spans="1:6" ht="12.75">
      <c r="A42" s="23">
        <v>1.55</v>
      </c>
      <c r="C42" s="24">
        <v>35.2</v>
      </c>
      <c r="D42" t="s">
        <v>34</v>
      </c>
      <c r="E42" s="24">
        <v>35.45</v>
      </c>
      <c r="F42" t="s">
        <v>34</v>
      </c>
    </row>
    <row r="43" spans="1:6" ht="12.75">
      <c r="A43" s="23">
        <v>1.6</v>
      </c>
      <c r="C43" s="24">
        <v>34.05</v>
      </c>
      <c r="D43" t="s">
        <v>34</v>
      </c>
      <c r="E43" s="24">
        <v>34.3</v>
      </c>
      <c r="F43" t="s">
        <v>34</v>
      </c>
    </row>
    <row r="44" spans="1:6" ht="12.75">
      <c r="A44" s="23">
        <v>1.65</v>
      </c>
      <c r="C44" s="24">
        <v>32.95</v>
      </c>
      <c r="D44" t="s">
        <v>34</v>
      </c>
      <c r="E44" s="24">
        <v>33.15</v>
      </c>
      <c r="F44" t="s">
        <v>34</v>
      </c>
    </row>
    <row r="45" spans="1:6" ht="12.75">
      <c r="A45" s="23">
        <v>1.7</v>
      </c>
      <c r="C45" s="24">
        <v>31.9</v>
      </c>
      <c r="D45" t="s">
        <v>34</v>
      </c>
      <c r="E45" s="24">
        <v>32.05</v>
      </c>
      <c r="F45" t="s">
        <v>34</v>
      </c>
    </row>
    <row r="46" spans="1:6" ht="12.75">
      <c r="A46" s="23">
        <v>1.75</v>
      </c>
      <c r="C46" s="24">
        <v>30.9</v>
      </c>
      <c r="D46" t="s">
        <v>34</v>
      </c>
      <c r="E46" s="24">
        <v>31.05</v>
      </c>
      <c r="F46" t="s">
        <v>34</v>
      </c>
    </row>
    <row r="47" spans="1:6" ht="12.75">
      <c r="A47" s="23">
        <v>1.8</v>
      </c>
      <c r="C47" s="24">
        <v>29.85</v>
      </c>
      <c r="D47" t="s">
        <v>34</v>
      </c>
      <c r="E47" s="24">
        <v>30.15</v>
      </c>
      <c r="F47" t="s">
        <v>34</v>
      </c>
    </row>
    <row r="48" spans="1:6" ht="12.75">
      <c r="A48" s="23">
        <v>1.85</v>
      </c>
      <c r="C48" s="24">
        <v>28.9</v>
      </c>
      <c r="D48" t="s">
        <v>34</v>
      </c>
      <c r="E48" s="24">
        <v>29.25</v>
      </c>
      <c r="F48" t="s">
        <v>34</v>
      </c>
    </row>
    <row r="49" spans="1:6" ht="12.75">
      <c r="A49" s="23">
        <v>1.9</v>
      </c>
      <c r="C49" s="24">
        <v>28.15</v>
      </c>
      <c r="D49" t="s">
        <v>34</v>
      </c>
      <c r="E49" s="24">
        <v>28.35</v>
      </c>
      <c r="F49" t="s">
        <v>34</v>
      </c>
    </row>
    <row r="50" spans="1:6" ht="12.75">
      <c r="A50" s="23">
        <v>1.95</v>
      </c>
      <c r="C50" s="24">
        <v>27.35</v>
      </c>
      <c r="D50" t="s">
        <v>34</v>
      </c>
      <c r="E50" s="24">
        <v>27.55</v>
      </c>
      <c r="F50" t="s">
        <v>34</v>
      </c>
    </row>
    <row r="51" spans="1:6" ht="12.75">
      <c r="A51" s="23">
        <v>2</v>
      </c>
      <c r="C51" s="24">
        <v>26.5</v>
      </c>
      <c r="D51" t="s">
        <v>34</v>
      </c>
      <c r="E51" s="24">
        <v>26.8</v>
      </c>
      <c r="F51" t="s">
        <v>34</v>
      </c>
    </row>
    <row r="52" spans="1:6" ht="12.75">
      <c r="A52" s="23">
        <v>2.05</v>
      </c>
      <c r="C52" s="24">
        <v>25.75</v>
      </c>
      <c r="D52" t="s">
        <v>34</v>
      </c>
      <c r="E52" s="24">
        <v>26.05</v>
      </c>
      <c r="F52" t="s">
        <v>34</v>
      </c>
    </row>
    <row r="53" spans="1:6" ht="12.75">
      <c r="A53" s="23">
        <v>2.1</v>
      </c>
      <c r="C53" s="24">
        <v>25</v>
      </c>
      <c r="D53" t="s">
        <v>34</v>
      </c>
      <c r="E53" s="24">
        <v>25.35</v>
      </c>
      <c r="F53" t="s">
        <v>34</v>
      </c>
    </row>
    <row r="54" spans="1:6" ht="12.75">
      <c r="A54" s="23">
        <v>2.15</v>
      </c>
      <c r="C54" s="24">
        <v>24.25</v>
      </c>
      <c r="D54" t="s">
        <v>34</v>
      </c>
      <c r="E54" s="24">
        <v>24.6</v>
      </c>
      <c r="F54" t="s">
        <v>34</v>
      </c>
    </row>
    <row r="55" spans="1:6" ht="12.75">
      <c r="A55" s="23">
        <v>2.2</v>
      </c>
      <c r="C55" s="24">
        <v>23.55</v>
      </c>
      <c r="D55" t="s">
        <v>34</v>
      </c>
      <c r="E55" s="24">
        <v>23.95</v>
      </c>
      <c r="F55" t="s">
        <v>34</v>
      </c>
    </row>
    <row r="56" spans="1:6" ht="12.75">
      <c r="A56" s="23">
        <v>2.25</v>
      </c>
      <c r="C56" s="24">
        <v>22.9</v>
      </c>
      <c r="D56" t="s">
        <v>34</v>
      </c>
      <c r="E56" s="24">
        <v>23.35</v>
      </c>
      <c r="F56" t="s">
        <v>34</v>
      </c>
    </row>
    <row r="57" spans="1:6" ht="12.75">
      <c r="A57" s="23">
        <v>2.3</v>
      </c>
      <c r="C57" s="24">
        <v>22.3</v>
      </c>
      <c r="D57" t="s">
        <v>34</v>
      </c>
      <c r="E57" s="24">
        <v>22.65</v>
      </c>
      <c r="F57" t="s">
        <v>34</v>
      </c>
    </row>
    <row r="58" spans="1:6" ht="12.75">
      <c r="A58" s="23">
        <v>2.35</v>
      </c>
      <c r="C58" s="24">
        <v>21.7</v>
      </c>
      <c r="D58" t="s">
        <v>34</v>
      </c>
      <c r="E58" s="24">
        <v>22.05</v>
      </c>
      <c r="F58" t="s">
        <v>34</v>
      </c>
    </row>
    <row r="59" spans="1:6" ht="12.75">
      <c r="A59" s="23">
        <v>2.4</v>
      </c>
      <c r="C59" s="24">
        <v>21.1</v>
      </c>
      <c r="D59" t="s">
        <v>34</v>
      </c>
      <c r="E59" s="24">
        <v>21.5</v>
      </c>
      <c r="F59" t="s">
        <v>34</v>
      </c>
    </row>
    <row r="60" spans="1:6" ht="12.75">
      <c r="A60" s="23">
        <v>2.45</v>
      </c>
      <c r="C60" s="24">
        <v>20.6</v>
      </c>
      <c r="D60" t="s">
        <v>34</v>
      </c>
      <c r="E60" s="24">
        <v>20.95</v>
      </c>
      <c r="F60" t="s">
        <v>34</v>
      </c>
    </row>
    <row r="61" spans="1:6" ht="12.75">
      <c r="A61" s="23">
        <v>2.5</v>
      </c>
      <c r="C61" s="24">
        <v>20.12</v>
      </c>
      <c r="D61" t="s">
        <v>34</v>
      </c>
      <c r="E61" s="24">
        <v>20.45</v>
      </c>
      <c r="F61" t="s">
        <v>34</v>
      </c>
    </row>
    <row r="62" spans="1:6" ht="12.75">
      <c r="A62" s="23">
        <v>2.55</v>
      </c>
      <c r="C62" s="24">
        <v>19.575</v>
      </c>
      <c r="D62" t="s">
        <v>34</v>
      </c>
      <c r="E62" s="24">
        <v>19.92</v>
      </c>
      <c r="F62" t="s">
        <v>34</v>
      </c>
    </row>
    <row r="63" spans="1:6" ht="12.75">
      <c r="A63" s="23">
        <v>2.6</v>
      </c>
      <c r="C63" s="24">
        <v>19.07</v>
      </c>
      <c r="D63" t="s">
        <v>34</v>
      </c>
      <c r="E63" s="24">
        <v>19.395</v>
      </c>
      <c r="F63" t="s">
        <v>34</v>
      </c>
    </row>
    <row r="64" spans="1:6" ht="12.75">
      <c r="A64" s="23">
        <v>2.65</v>
      </c>
      <c r="C64" s="24">
        <v>18.6</v>
      </c>
      <c r="D64" t="s">
        <v>34</v>
      </c>
      <c r="E64" s="24">
        <v>18.915</v>
      </c>
      <c r="F64" t="s">
        <v>34</v>
      </c>
    </row>
    <row r="65" spans="1:6" ht="12.75">
      <c r="A65" s="23">
        <v>2.7</v>
      </c>
      <c r="C65" s="24">
        <v>18.135</v>
      </c>
      <c r="D65" t="s">
        <v>34</v>
      </c>
      <c r="E65" s="24">
        <v>18.475</v>
      </c>
      <c r="F65" t="s">
        <v>34</v>
      </c>
    </row>
    <row r="66" spans="1:6" ht="12.75">
      <c r="A66" s="23">
        <v>2.75</v>
      </c>
      <c r="C66" s="24">
        <v>17.68</v>
      </c>
      <c r="D66" t="s">
        <v>34</v>
      </c>
      <c r="E66" s="24">
        <v>18.045</v>
      </c>
      <c r="F66" t="s">
        <v>34</v>
      </c>
    </row>
    <row r="67" spans="1:6" ht="12.75">
      <c r="A67" s="23">
        <v>2.8</v>
      </c>
      <c r="C67" s="24">
        <v>17.245</v>
      </c>
      <c r="D67" t="s">
        <v>34</v>
      </c>
      <c r="E67" s="24">
        <v>17.61</v>
      </c>
      <c r="F67" t="s">
        <v>34</v>
      </c>
    </row>
    <row r="68" spans="1:6" ht="12.75">
      <c r="A68" s="23">
        <v>2.85</v>
      </c>
      <c r="C68" s="24">
        <v>16.84</v>
      </c>
      <c r="D68" t="s">
        <v>34</v>
      </c>
      <c r="E68" s="24">
        <v>17.225</v>
      </c>
      <c r="F68" t="s">
        <v>34</v>
      </c>
    </row>
    <row r="69" spans="1:6" ht="12.75">
      <c r="A69" s="23">
        <v>2.9</v>
      </c>
      <c r="C69" s="24">
        <v>16.445</v>
      </c>
      <c r="D69" t="s">
        <v>34</v>
      </c>
      <c r="E69" s="24">
        <v>16.83</v>
      </c>
      <c r="F69" t="s">
        <v>34</v>
      </c>
    </row>
    <row r="70" spans="1:6" ht="12.75">
      <c r="A70" s="23">
        <v>2.95</v>
      </c>
      <c r="C70" s="24">
        <v>16.07</v>
      </c>
      <c r="D70" t="s">
        <v>34</v>
      </c>
      <c r="E70" s="24">
        <v>16.415</v>
      </c>
      <c r="F70" t="s">
        <v>34</v>
      </c>
    </row>
    <row r="71" spans="1:6" ht="12.75">
      <c r="A71" s="23">
        <v>3</v>
      </c>
      <c r="C71" s="24">
        <v>15.74</v>
      </c>
      <c r="D71" t="s">
        <v>34</v>
      </c>
      <c r="E71" s="24">
        <v>16.035</v>
      </c>
      <c r="F71" t="s">
        <v>34</v>
      </c>
    </row>
    <row r="72" spans="1:6" ht="12.75">
      <c r="A72" s="23">
        <v>3.05</v>
      </c>
      <c r="C72" s="24">
        <v>15.355</v>
      </c>
      <c r="D72" t="s">
        <v>34</v>
      </c>
      <c r="E72" s="24">
        <v>15.675</v>
      </c>
      <c r="F72" t="s">
        <v>34</v>
      </c>
    </row>
    <row r="73" spans="1:6" ht="12.75">
      <c r="A73" s="23">
        <v>3.1</v>
      </c>
      <c r="C73" s="24">
        <v>14.98</v>
      </c>
      <c r="D73" t="s">
        <v>34</v>
      </c>
      <c r="E73" s="24">
        <v>15.305</v>
      </c>
      <c r="F73" t="s">
        <v>34</v>
      </c>
    </row>
    <row r="74" spans="1:6" ht="12.75">
      <c r="A74" s="23">
        <v>3.15</v>
      </c>
      <c r="C74" s="24">
        <v>14.665</v>
      </c>
      <c r="D74" t="s">
        <v>34</v>
      </c>
      <c r="E74" s="24">
        <v>14.93</v>
      </c>
      <c r="F74" t="s">
        <v>34</v>
      </c>
    </row>
    <row r="75" spans="1:6" ht="12.75">
      <c r="A75" s="23">
        <v>3.2</v>
      </c>
      <c r="C75" s="24">
        <v>14.33</v>
      </c>
      <c r="D75" t="s">
        <v>34</v>
      </c>
      <c r="E75" s="24">
        <v>14.58</v>
      </c>
      <c r="F75" t="s">
        <v>34</v>
      </c>
    </row>
    <row r="76" spans="1:6" ht="12.75">
      <c r="A76" s="23">
        <v>3.25</v>
      </c>
      <c r="C76" s="24">
        <v>13.99</v>
      </c>
      <c r="D76" t="s">
        <v>34</v>
      </c>
      <c r="E76" s="24">
        <v>14.27</v>
      </c>
      <c r="F76" t="s">
        <v>34</v>
      </c>
    </row>
    <row r="77" spans="1:6" ht="12.75">
      <c r="A77" s="23">
        <v>3.3</v>
      </c>
      <c r="C77" s="24">
        <v>13.645</v>
      </c>
      <c r="D77" t="s">
        <v>34</v>
      </c>
      <c r="E77" s="24">
        <v>13.975</v>
      </c>
      <c r="F77" t="s">
        <v>34</v>
      </c>
    </row>
    <row r="78" spans="1:6" ht="12.75">
      <c r="A78" s="23">
        <v>3.35</v>
      </c>
      <c r="C78" s="24">
        <v>13.29</v>
      </c>
      <c r="D78" t="s">
        <v>34</v>
      </c>
      <c r="E78" s="24">
        <v>13.705</v>
      </c>
      <c r="F78" t="s">
        <v>34</v>
      </c>
    </row>
    <row r="79" spans="1:6" ht="12.75">
      <c r="A79" s="23">
        <v>3.4</v>
      </c>
      <c r="C79" s="24">
        <v>12.975</v>
      </c>
      <c r="D79" t="s">
        <v>34</v>
      </c>
      <c r="E79" s="24">
        <v>13.445</v>
      </c>
      <c r="F79" t="s">
        <v>34</v>
      </c>
    </row>
    <row r="80" spans="1:6" ht="12.75">
      <c r="A80" s="23">
        <v>3.45</v>
      </c>
      <c r="C80" s="24">
        <v>12.71</v>
      </c>
      <c r="D80" t="s">
        <v>34</v>
      </c>
      <c r="E80" s="24">
        <v>13.17</v>
      </c>
      <c r="F80" t="s">
        <v>34</v>
      </c>
    </row>
    <row r="81" spans="1:6" ht="12.75">
      <c r="A81" s="23">
        <v>3.5</v>
      </c>
      <c r="C81" s="24">
        <v>12.455</v>
      </c>
      <c r="D81" t="s">
        <v>34</v>
      </c>
      <c r="E81" s="24">
        <v>12.905</v>
      </c>
      <c r="F81" t="s">
        <v>34</v>
      </c>
    </row>
    <row r="82" spans="1:6" ht="12.75">
      <c r="A82" s="23">
        <v>3.55</v>
      </c>
      <c r="C82" s="24">
        <v>12.225</v>
      </c>
      <c r="D82" t="s">
        <v>34</v>
      </c>
      <c r="E82" s="24">
        <v>12.665</v>
      </c>
      <c r="F82" t="s">
        <v>34</v>
      </c>
    </row>
    <row r="83" spans="1:6" ht="12.75">
      <c r="A83" s="23">
        <v>3.6</v>
      </c>
      <c r="C83" s="24">
        <v>11.97</v>
      </c>
      <c r="D83" t="s">
        <v>34</v>
      </c>
      <c r="E83" s="24">
        <v>12.46</v>
      </c>
      <c r="F83" t="s">
        <v>34</v>
      </c>
    </row>
    <row r="84" spans="1:6" ht="12.75">
      <c r="A84" s="23">
        <v>3.65</v>
      </c>
      <c r="C84" s="24">
        <v>11.695</v>
      </c>
      <c r="D84" t="s">
        <v>34</v>
      </c>
      <c r="E84" s="24">
        <v>12.245</v>
      </c>
      <c r="F84" t="s">
        <v>34</v>
      </c>
    </row>
    <row r="85" spans="1:6" ht="12.75">
      <c r="A85" s="23">
        <v>3.7</v>
      </c>
      <c r="C85" s="24">
        <v>11.46</v>
      </c>
      <c r="D85" t="s">
        <v>34</v>
      </c>
      <c r="E85" s="24">
        <v>12</v>
      </c>
      <c r="F85" t="s">
        <v>34</v>
      </c>
    </row>
    <row r="86" spans="1:6" ht="12.75">
      <c r="A86" s="23">
        <v>3.75</v>
      </c>
      <c r="C86" s="24">
        <v>11.235</v>
      </c>
      <c r="D86" t="s">
        <v>34</v>
      </c>
      <c r="E86" s="24">
        <v>11.75</v>
      </c>
      <c r="F86" t="s">
        <v>34</v>
      </c>
    </row>
    <row r="87" spans="1:6" ht="12.75">
      <c r="A87" s="23">
        <v>3.8</v>
      </c>
      <c r="C87" s="24">
        <v>11.015</v>
      </c>
      <c r="D87" t="s">
        <v>34</v>
      </c>
      <c r="E87" s="24">
        <v>11.55</v>
      </c>
      <c r="F87" t="s">
        <v>34</v>
      </c>
    </row>
    <row r="88" spans="1:6" ht="12.75">
      <c r="A88" s="23">
        <v>3.85</v>
      </c>
      <c r="C88" s="24">
        <v>10.795</v>
      </c>
      <c r="D88" t="s">
        <v>34</v>
      </c>
      <c r="E88" s="24">
        <v>11.365</v>
      </c>
      <c r="F88" t="s">
        <v>34</v>
      </c>
    </row>
    <row r="89" spans="1:6" ht="12.75">
      <c r="A89" s="23">
        <v>3.9</v>
      </c>
      <c r="C89" s="24">
        <v>10.54</v>
      </c>
      <c r="D89" t="s">
        <v>34</v>
      </c>
      <c r="E89" s="24">
        <v>11.135</v>
      </c>
      <c r="F89" t="s">
        <v>34</v>
      </c>
    </row>
    <row r="90" spans="1:6" ht="12.75">
      <c r="A90" s="23">
        <v>3.95</v>
      </c>
      <c r="C90" s="24">
        <v>10.3</v>
      </c>
      <c r="D90" t="s">
        <v>34</v>
      </c>
      <c r="E90" s="24">
        <v>10.925</v>
      </c>
      <c r="F90" t="s">
        <v>34</v>
      </c>
    </row>
    <row r="91" spans="1:6" ht="12.75">
      <c r="A91" s="23">
        <v>4</v>
      </c>
      <c r="C91" s="24">
        <v>10.125</v>
      </c>
      <c r="D91" t="s">
        <v>34</v>
      </c>
      <c r="E91" s="24">
        <v>10.765</v>
      </c>
      <c r="F91" t="s">
        <v>34</v>
      </c>
    </row>
    <row r="92" spans="1:6" ht="12.75">
      <c r="A92" s="23">
        <v>4.05</v>
      </c>
      <c r="C92" s="24">
        <v>9.935</v>
      </c>
      <c r="D92" t="s">
        <v>34</v>
      </c>
      <c r="E92" s="24">
        <v>10.55</v>
      </c>
      <c r="F92" t="s">
        <v>34</v>
      </c>
    </row>
    <row r="93" spans="1:6" ht="12.75">
      <c r="A93" s="23">
        <v>4.1</v>
      </c>
      <c r="C93" s="24">
        <v>9.71</v>
      </c>
      <c r="D93" t="s">
        <v>34</v>
      </c>
      <c r="E93" s="24">
        <v>10.355</v>
      </c>
      <c r="F93" t="s">
        <v>34</v>
      </c>
    </row>
    <row r="94" spans="1:6" ht="12.75">
      <c r="A94" s="23">
        <v>4.15</v>
      </c>
      <c r="C94" s="24">
        <v>9.5</v>
      </c>
      <c r="D94" t="s">
        <v>34</v>
      </c>
      <c r="E94" s="24">
        <v>10.205</v>
      </c>
      <c r="F94" t="s">
        <v>34</v>
      </c>
    </row>
    <row r="95" spans="1:6" ht="12.75">
      <c r="A95" s="23">
        <v>4.2</v>
      </c>
      <c r="C95" s="24">
        <v>9.305</v>
      </c>
      <c r="D95" t="s">
        <v>34</v>
      </c>
      <c r="E95" s="24">
        <v>9.995</v>
      </c>
      <c r="F95" t="s">
        <v>34</v>
      </c>
    </row>
    <row r="96" spans="1:6" ht="12.75">
      <c r="A96" s="23">
        <v>4.25</v>
      </c>
      <c r="C96" s="24">
        <v>9.155</v>
      </c>
      <c r="D96" t="s">
        <v>34</v>
      </c>
      <c r="E96" s="24">
        <v>9.8</v>
      </c>
      <c r="F96" t="s">
        <v>34</v>
      </c>
    </row>
    <row r="97" spans="1:6" ht="12.75">
      <c r="A97" s="23">
        <v>4.3</v>
      </c>
      <c r="C97" s="24">
        <v>9.015</v>
      </c>
      <c r="D97" t="s">
        <v>34</v>
      </c>
      <c r="E97" s="24">
        <v>9.61</v>
      </c>
      <c r="F97" t="s">
        <v>34</v>
      </c>
    </row>
    <row r="98" spans="1:6" ht="12.75">
      <c r="A98" s="23">
        <v>4.35</v>
      </c>
      <c r="C98" s="24">
        <v>8.86</v>
      </c>
      <c r="D98" t="s">
        <v>34</v>
      </c>
      <c r="E98" s="24">
        <v>9.41</v>
      </c>
      <c r="F98" t="s">
        <v>34</v>
      </c>
    </row>
    <row r="99" spans="1:6" ht="12.75">
      <c r="A99" s="23">
        <v>4.4</v>
      </c>
      <c r="C99" s="24">
        <v>8.72</v>
      </c>
      <c r="D99" t="s">
        <v>34</v>
      </c>
      <c r="E99" s="24">
        <v>9.245</v>
      </c>
      <c r="F99" t="s">
        <v>34</v>
      </c>
    </row>
    <row r="100" spans="1:6" ht="12.75">
      <c r="A100" s="23">
        <v>4.45</v>
      </c>
      <c r="C100" s="24">
        <v>8.52</v>
      </c>
      <c r="D100" t="s">
        <v>34</v>
      </c>
      <c r="E100" s="24">
        <v>9.085</v>
      </c>
      <c r="F100" t="s">
        <v>34</v>
      </c>
    </row>
    <row r="101" spans="1:6" ht="12.75">
      <c r="A101" s="23">
        <v>4.5</v>
      </c>
      <c r="C101" s="24">
        <v>8.32</v>
      </c>
      <c r="D101" t="s">
        <v>34</v>
      </c>
      <c r="E101" s="24">
        <v>8.92</v>
      </c>
      <c r="F101" t="s">
        <v>34</v>
      </c>
    </row>
    <row r="102" spans="1:6" ht="12.75">
      <c r="A102" s="23">
        <v>4.55</v>
      </c>
      <c r="C102" s="24">
        <v>8.185</v>
      </c>
      <c r="D102" t="s">
        <v>34</v>
      </c>
      <c r="E102" s="24">
        <v>8.77</v>
      </c>
      <c r="F102" t="s">
        <v>34</v>
      </c>
    </row>
    <row r="103" spans="1:6" ht="12.75">
      <c r="A103" s="23">
        <v>4.6</v>
      </c>
      <c r="C103" s="24">
        <v>8.06</v>
      </c>
      <c r="D103" t="s">
        <v>34</v>
      </c>
      <c r="E103" s="24">
        <v>8.615</v>
      </c>
      <c r="F103" t="s">
        <v>34</v>
      </c>
    </row>
    <row r="104" spans="1:6" ht="12.75">
      <c r="A104" s="23">
        <v>4.65</v>
      </c>
      <c r="C104" s="24">
        <v>7.915</v>
      </c>
      <c r="D104" t="s">
        <v>34</v>
      </c>
      <c r="E104" s="24">
        <v>8.44</v>
      </c>
      <c r="F104" t="s">
        <v>34</v>
      </c>
    </row>
    <row r="105" spans="1:6" ht="12.75">
      <c r="A105" s="23">
        <v>4.7</v>
      </c>
      <c r="C105" s="24">
        <v>7.765</v>
      </c>
      <c r="D105" t="s">
        <v>34</v>
      </c>
      <c r="E105" s="24">
        <v>8.31</v>
      </c>
      <c r="F105" t="s">
        <v>34</v>
      </c>
    </row>
    <row r="106" spans="1:6" ht="12.75">
      <c r="A106" s="23">
        <v>4.75</v>
      </c>
      <c r="C106" s="24">
        <v>7.64</v>
      </c>
      <c r="D106" t="s">
        <v>34</v>
      </c>
      <c r="E106" s="24">
        <v>8.22</v>
      </c>
      <c r="F106" t="s">
        <v>34</v>
      </c>
    </row>
    <row r="107" spans="1:6" ht="12.75">
      <c r="A107" s="23">
        <v>4.8</v>
      </c>
      <c r="C107" s="24">
        <v>7.525</v>
      </c>
      <c r="D107" t="s">
        <v>34</v>
      </c>
      <c r="E107" s="24">
        <v>8.1</v>
      </c>
      <c r="F107" t="s">
        <v>34</v>
      </c>
    </row>
    <row r="108" spans="1:6" ht="12.75">
      <c r="A108" s="23">
        <v>4.85</v>
      </c>
      <c r="C108" s="24">
        <v>7.39</v>
      </c>
      <c r="D108" t="s">
        <v>34</v>
      </c>
      <c r="E108" s="24">
        <v>7.945</v>
      </c>
      <c r="F108" t="s">
        <v>34</v>
      </c>
    </row>
    <row r="109" spans="1:6" ht="12.75">
      <c r="A109" s="23">
        <v>4.9</v>
      </c>
      <c r="C109" s="24">
        <v>7.265</v>
      </c>
      <c r="D109" t="s">
        <v>34</v>
      </c>
      <c r="E109" s="24">
        <v>7.775</v>
      </c>
      <c r="F109" t="s">
        <v>34</v>
      </c>
    </row>
    <row r="110" spans="1:6" ht="12.75">
      <c r="A110" s="23">
        <v>4.95</v>
      </c>
      <c r="C110" s="24">
        <v>7.15</v>
      </c>
      <c r="D110" t="s">
        <v>34</v>
      </c>
      <c r="E110" s="24">
        <v>7.65</v>
      </c>
      <c r="F110" t="s">
        <v>34</v>
      </c>
    </row>
    <row r="111" spans="1:6" ht="12.75">
      <c r="A111" s="23">
        <v>5</v>
      </c>
      <c r="C111" s="24">
        <v>7.02</v>
      </c>
      <c r="D111" t="s">
        <v>34</v>
      </c>
      <c r="E111" s="24">
        <v>7.55</v>
      </c>
      <c r="F111" t="s">
        <v>34</v>
      </c>
    </row>
  </sheetData>
  <sheetProtection sheet="1" objects="1" scenarios="1" selectLockedCells="1" selectUnlockedCells="1"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Oncológico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Radiofísica</dc:creator>
  <cp:keywords/>
  <dc:description/>
  <cp:lastModifiedBy>Usuario 1</cp:lastModifiedBy>
  <cp:lastPrinted>2010-04-17T17:15:36Z</cp:lastPrinted>
  <dcterms:created xsi:type="dcterms:W3CDTF">2010-01-18T12:09:26Z</dcterms:created>
  <dcterms:modified xsi:type="dcterms:W3CDTF">2010-04-17T17:47:29Z</dcterms:modified>
  <cp:category/>
  <cp:version/>
  <cp:contentType/>
  <cp:contentStatus/>
</cp:coreProperties>
</file>